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st Model" sheetId="1" state="visible" r:id="rId3"/>
    <sheet name="Methodology &amp; Notes" sheetId="2" state="visible" r:id="rId4"/>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C36" authorId="0">
      <text>
        <r>
          <rPr>
            <sz val="10"/>
            <rFont val="Arial"/>
            <family val="2"/>
          </rPr>
          <t xml:space="preserve">Projected EMR = Current EMR x (1 - direct loss reduction x EMR sensitivity). Simplified planning estimate. Actual EMR depends on the rating bureau's primary/excess split, the 3-year experience window, ballast and weighting values, and your state's rules.</t>
        </r>
      </text>
    </comment>
  </commentList>
</comments>
</file>

<file path=xl/sharedStrings.xml><?xml version="1.0" encoding="utf-8"?>
<sst xmlns="http://schemas.openxmlformats.org/spreadsheetml/2006/main" count="69" uniqueCount="69">
  <si>
    <t xml:space="preserve">HealthcareLive  |  Workers' Comp Cost Model</t>
  </si>
  <si>
    <t xml:space="preserve">Estimate annual savings from operational injury-response improvements, without changing carriers.</t>
  </si>
  <si>
    <t xml:space="preserve">STEP 1  ::  YOUR INPUTS</t>
  </si>
  <si>
    <t xml:space="preserve">Total employees</t>
  </si>
  <si>
    <t xml:space="preserve">Replace the example values in the yellow cells with your own.</t>
  </si>
  <si>
    <t xml:space="preserve">Annual recordable injuries (total claims)</t>
  </si>
  <si>
    <t xml:space="preserve">Of which: lost-time (indemnity) claims</t>
  </si>
  <si>
    <t xml:space="preserve">Claims with days away, restricted, or transferred</t>
  </si>
  <si>
    <t xml:space="preserve">Medical-only claims (calculated)</t>
  </si>
  <si>
    <t xml:space="preserve">Total claims minus lost-time claims</t>
  </si>
  <si>
    <t xml:space="preserve">Average cost per lost-time claim ($)</t>
  </si>
  <si>
    <t xml:space="preserve">Average cost per medical-only claim ($)</t>
  </si>
  <si>
    <t xml:space="preserve">Current EMR (experience mod)</t>
  </si>
  <si>
    <t xml:space="preserve">1.00 = average; above 1.00 is a surcharge</t>
  </si>
  <si>
    <t xml:space="preserve">Annual manual premium at 1.00 mod ($)</t>
  </si>
  <si>
    <t xml:space="preserve">Premium before the EMR multiplier is applied</t>
  </si>
  <si>
    <t xml:space="preserve">STEP 2  ::  IMPROVEMENT LEVERS  (adjust these)</t>
  </si>
  <si>
    <t xml:space="preserve">Claim frequency reduction (prevention)</t>
  </si>
  <si>
    <t xml:space="preserve">HealthcareLive clients: 38% to 44% within 12 months</t>
  </si>
  <si>
    <t xml:space="preserve">Lost-time claims kept medical-only (immediate care)</t>
  </si>
  <si>
    <t xml:space="preserve">Share of remaining lost-time claims diverted to medical-only by same-shift care</t>
  </si>
  <si>
    <t xml:space="preserve">Lost-time avg cost reduction (faster return-to-work)</t>
  </si>
  <si>
    <t xml:space="preserve">Reduction in the cost of the lost-time claims that remain</t>
  </si>
  <si>
    <t xml:space="preserve">EMR pass-through sensitivity</t>
  </si>
  <si>
    <t xml:space="preserve">Share of the loss reduction reflected in EMR, dampened for the 3-year window, primary/excess weighting, and ballast</t>
  </si>
  <si>
    <t xml:space="preserve">STEP 3  ::  CURRENT STATE</t>
  </si>
  <si>
    <t xml:space="preserve">Lost-time claim cost</t>
  </si>
  <si>
    <t xml:space="preserve">Medical-only claim cost</t>
  </si>
  <si>
    <t xml:space="preserve">Total direct claim cost</t>
  </si>
  <si>
    <t xml:space="preserve">Current annual premium</t>
  </si>
  <si>
    <t xml:space="preserve">Total current cost of risk</t>
  </si>
  <si>
    <t xml:space="preserve">STEP 4  ::  PROJECTED STATE  (after framework)</t>
  </si>
  <si>
    <t xml:space="preserve">Projected total claims</t>
  </si>
  <si>
    <t xml:space="preserve">Projected lost-time claims</t>
  </si>
  <si>
    <t xml:space="preserve">Projected medical-only claims</t>
  </si>
  <si>
    <t xml:space="preserve">Projected avg lost-time cost ($)</t>
  </si>
  <si>
    <t xml:space="preserve">Projected lost-time claim cost</t>
  </si>
  <si>
    <t xml:space="preserve">Projected medical-only claim cost</t>
  </si>
  <si>
    <t xml:space="preserve">Projected direct claim cost</t>
  </si>
  <si>
    <t xml:space="preserve">Direct claim loss reduction (%)</t>
  </si>
  <si>
    <t xml:space="preserve">Projected EMR</t>
  </si>
  <si>
    <t xml:space="preserve">Estimated; see Methodology</t>
  </si>
  <si>
    <t xml:space="preserve">Projected annual premium</t>
  </si>
  <si>
    <t xml:space="preserve">Projected total cost of risk</t>
  </si>
  <si>
    <t xml:space="preserve">STEP 5  ::  SAVINGS SUMMARY</t>
  </si>
  <si>
    <t xml:space="preserve">Direct claim cost savings</t>
  </si>
  <si>
    <t xml:space="preserve">Premium savings from EMR improvement</t>
  </si>
  <si>
    <t xml:space="preserve">Total annual savings (cost of risk)</t>
  </si>
  <si>
    <t xml:space="preserve">ESTIMATED TOTAL COST-OF-RISK REDUCTION</t>
  </si>
  <si>
    <t xml:space="preserve">HealthcareLive clients target a reduction of 40% or more in total cost of risk. This is a planning estimate based on your inputs and the levers above, not a guarantee. See Methodology &amp; Notes.</t>
  </si>
  <si>
    <t xml:space="preserve">How This Model Works</t>
  </si>
  <si>
    <t xml:space="preserve">Purpose</t>
  </si>
  <si>
    <t xml:space="preserve">This tool estimates how much of your workers' comp cost is recoverable through operational changes to your injury response, prevention, and return-to-work, rather than by changing insurance carriers. Enter your own figures in the yellow input cells on the Cost Model tab; every other number recalculates automatically.</t>
  </si>
  <si>
    <t xml:space="preserve">The five cost variables</t>
  </si>
  <si>
    <t xml:space="preserve">Workers' comp cost concentrates into five levers: claim frequency, claim severity, attorney involvement, time to first treatment, and return to work. All five are controlled by how an organization responds to injuries, not by its choice of carrier. This model focuses on the three you can move most directly with an occupational health program.</t>
  </si>
  <si>
    <t xml:space="preserve">The three improvement levers</t>
  </si>
  <si>
    <t xml:space="preserve">•  Frequency reduction (prevention): fewer injuries become claims. HealthcareLive clients have achieved a 38% to 44% reduction in musculoskeletal claim frequency within 12 months using targeted, job-specific prevention built from their own injury data. The 40% default sits in the middle of that range.</t>
  </si>
  <si>
    <t xml:space="preserve">•  Medical-only conversion (immediate care): same-shift clinical contact keeps a share of injuries that would have become lost-time claims as lower-cost medical-only cases. In most states, a medical-only claim is also reduced by 70% in the EMR calculation.</t>
  </si>
  <si>
    <t xml:space="preserve">•  Lost-time cost reduction (return-to-work): for the claims that do become lost-time, fast modified-duty placement shortens indemnity and reduces reserves, lowering the average cost of those claims.</t>
  </si>
  <si>
    <t xml:space="preserve">How the EMR estimate works</t>
  </si>
  <si>
    <t xml:space="preserve">Projected EMR = Current EMR x (1 - direct loss reduction x EMR sensitivity). Because your EMR is a function of your own losses over a rolling three-year window, reducing losses lowers the mod, but the formula dampens swings through primary/excess weighting, ballast values, and the multi-year lag. The EMR sensitivity input (default 40%) represents the share of your loss reduction that flows through to the mod. Lower it to be more conservative. This is a simplified planning estimate, not a bureau calculation.</t>
  </si>
  <si>
    <t xml:space="preserve">A note on double counting</t>
  </si>
  <si>
    <t xml:space="preserve">Total cost of risk here is the sum of direct claim costs and premium. For a self-insured or large-deductible employer, both are real and additive. For a fully guaranteed-cost employer, claims are paid through premium, so the premium-savings line is the better measure of cash impact. Read the line that matches your program structure, and treat the combined figure as an upper-bound view.</t>
  </si>
  <si>
    <t xml:space="preserve">The 30-minute thesis</t>
  </si>
  <si>
    <t xml:space="preserve">Most of the cost-reduction opportunity is determined in the first 30 minutes after an injury, because the first clinical contact sets the treatment path, the reporting speed, the worker's trust in the process, and the return-to-work timeline all at once. Point-of-injury managed care commonly resolves a case for roughly $500, where an emergency-room-first response can run closer to $2,800 for a comparable injury.</t>
  </si>
  <si>
    <t xml:space="preserve">Data sources</t>
  </si>
  <si>
    <t xml:space="preserve">Benchmark figures draw on the National Council on Compensation Insurance (NCCI) on frequency, severity, and reporting lag; the Workers Compensation Research Institute (WCRI) on attorney involvement; the American College of Occupational and Environmental Medicine on return-to-work; carrier and industry data on return-to-work savings and point-of-injury vs emergency-room cost; and experience-rating mechanics including the primary/excess split and the 70% medical-only reduction. The 38% to 44% frequency reduction reflects HealthcareLive client outcomes. Figures vary by state, industry, and claim mix.</t>
  </si>
  <si>
    <t xml:space="preserve">Disclaimer</t>
  </si>
  <si>
    <t xml:space="preserve">This model is a planning tool and produces estimates, not guarantees. Actual results depend on your data, your program structure, your state's rules, and how fully the framework is implemented. It is not insurance, actuarial, legal, or financial advice.</t>
  </si>
</sst>
</file>

<file path=xl/styles.xml><?xml version="1.0" encoding="utf-8"?>
<styleSheet xmlns="http://schemas.openxmlformats.org/spreadsheetml/2006/main">
  <numFmts count="6">
    <numFmt numFmtId="164" formatCode="General"/>
    <numFmt numFmtId="165" formatCode="#,##0"/>
    <numFmt numFmtId="166" formatCode="\$#,##0;&quot;($&quot;#,##0\);\-"/>
    <numFmt numFmtId="167" formatCode="0.00"/>
    <numFmt numFmtId="168" formatCode="0.0%"/>
    <numFmt numFmtId="169" formatCode="#,##0.0"/>
  </numFmts>
  <fonts count="18">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i val="true"/>
      <sz val="10"/>
      <color rgb="FF5B6470"/>
      <name val="Arial"/>
      <family val="0"/>
      <charset val="1"/>
    </font>
    <font>
      <b val="true"/>
      <sz val="11"/>
      <color rgb="FFFFFFFF"/>
      <name val="Arial"/>
      <family val="0"/>
      <charset val="1"/>
    </font>
    <font>
      <sz val="10"/>
      <color rgb="FF1F2937"/>
      <name val="Arial"/>
      <family val="0"/>
      <charset val="1"/>
    </font>
    <font>
      <b val="true"/>
      <sz val="10"/>
      <color rgb="FF0000FF"/>
      <name val="Arial"/>
      <family val="0"/>
      <charset val="1"/>
    </font>
    <font>
      <sz val="9"/>
      <color rgb="FF5B6470"/>
      <name val="Arial"/>
      <family val="0"/>
      <charset val="1"/>
    </font>
    <font>
      <b val="true"/>
      <sz val="10"/>
      <color rgb="FF1F2937"/>
      <name val="Arial"/>
      <family val="0"/>
      <charset val="1"/>
    </font>
    <font>
      <b val="true"/>
      <sz val="10"/>
      <color rgb="FF0F6E9F"/>
      <name val="Arial"/>
      <family val="0"/>
      <charset val="1"/>
    </font>
    <font>
      <b val="true"/>
      <sz val="12"/>
      <color rgb="FFFFFFFF"/>
      <name val="Arial"/>
      <family val="0"/>
      <charset val="1"/>
    </font>
    <font>
      <b val="true"/>
      <sz val="18"/>
      <color rgb="FFFFFFFF"/>
      <name val="Arial"/>
      <family val="0"/>
      <charset val="1"/>
    </font>
    <font>
      <i val="true"/>
      <sz val="9"/>
      <color rgb="FF5B6470"/>
      <name val="Arial"/>
      <family val="0"/>
      <charset val="1"/>
    </font>
    <font>
      <sz val="10"/>
      <name val="Arial"/>
      <family val="2"/>
    </font>
    <font>
      <b val="true"/>
      <sz val="13"/>
      <color rgb="FFFFFFFF"/>
      <name val="Arial"/>
      <family val="0"/>
      <charset val="1"/>
    </font>
    <font>
      <b val="true"/>
      <sz val="11"/>
      <color rgb="FF0F6E9F"/>
      <name val="Arial"/>
      <family val="0"/>
      <charset val="1"/>
    </font>
  </fonts>
  <fills count="7">
    <fill>
      <patternFill patternType="none"/>
    </fill>
    <fill>
      <patternFill patternType="gray125"/>
    </fill>
    <fill>
      <patternFill patternType="solid">
        <fgColor rgb="FF1496D6"/>
        <bgColor rgb="FF008080"/>
      </patternFill>
    </fill>
    <fill>
      <patternFill patternType="solid">
        <fgColor rgb="FF0F6E9F"/>
        <bgColor rgb="FF008080"/>
      </patternFill>
    </fill>
    <fill>
      <patternFill patternType="solid">
        <fgColor rgb="FFFFF2CC"/>
        <bgColor rgb="FFF2F8FC"/>
      </patternFill>
    </fill>
    <fill>
      <patternFill patternType="solid">
        <fgColor rgb="FFF2F8FC"/>
        <bgColor rgb="FFFFFFFF"/>
      </patternFill>
    </fill>
    <fill>
      <patternFill patternType="solid">
        <fgColor rgb="FFF4901E"/>
        <bgColor rgb="FFFF6600"/>
      </patternFill>
    </fill>
  </fills>
  <borders count="2">
    <border diagonalUp="false" diagonalDown="false">
      <left/>
      <right/>
      <top/>
      <bottom/>
      <diagonal/>
    </border>
    <border diagonalUp="false" diagonalDown="false">
      <left style="thin">
        <color rgb="FFD0D7DE"/>
      </left>
      <right style="thin">
        <color rgb="FFD0D7DE"/>
      </right>
      <top style="thin">
        <color rgb="FFD0D7DE"/>
      </top>
      <bottom style="thin">
        <color rgb="FFD0D7D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3" borderId="0"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5" fontId="8" fillId="4" borderId="1"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5" fontId="7" fillId="0" borderId="1" xfId="0" applyFont="true" applyBorder="true" applyAlignment="true" applyProtection="false">
      <alignment horizontal="right" vertical="center" textRotation="0" wrapText="false" indent="0" shrinkToFit="false"/>
      <protection locked="true" hidden="false"/>
    </xf>
    <xf numFmtId="166" fontId="8" fillId="4" borderId="1" xfId="0" applyFont="true" applyBorder="true" applyAlignment="true" applyProtection="false">
      <alignment horizontal="right" vertical="center" textRotation="0" wrapText="false" indent="0" shrinkToFit="false"/>
      <protection locked="true" hidden="false"/>
    </xf>
    <xf numFmtId="167" fontId="8" fillId="4" borderId="1" xfId="0" applyFont="true" applyBorder="true" applyAlignment="true" applyProtection="false">
      <alignment horizontal="right" vertical="center" textRotation="0" wrapText="false" indent="0" shrinkToFit="false"/>
      <protection locked="true" hidden="false"/>
    </xf>
    <xf numFmtId="168" fontId="8" fillId="4" borderId="1" xfId="0" applyFont="true" applyBorder="true" applyAlignment="true" applyProtection="false">
      <alignment horizontal="right" vertical="center" textRotation="0" wrapText="false" indent="0" shrinkToFit="false"/>
      <protection locked="true" hidden="false"/>
    </xf>
    <xf numFmtId="166" fontId="7" fillId="0" borderId="1" xfId="0" applyFont="true" applyBorder="true" applyAlignment="true" applyProtection="false">
      <alignment horizontal="right" vertical="center" textRotation="0" wrapText="false" indent="0" shrinkToFit="false"/>
      <protection locked="true" hidden="false"/>
    </xf>
    <xf numFmtId="166" fontId="10" fillId="5" borderId="1" xfId="0" applyFont="true" applyBorder="true" applyAlignment="true" applyProtection="false">
      <alignment horizontal="right" vertical="center" textRotation="0" wrapText="false" indent="0" shrinkToFit="false"/>
      <protection locked="true" hidden="false"/>
    </xf>
    <xf numFmtId="169" fontId="7" fillId="0" borderId="1" xfId="0" applyFont="true" applyBorder="true" applyAlignment="true" applyProtection="false">
      <alignment horizontal="right" vertical="center" textRotation="0" wrapText="false" indent="0" shrinkToFit="false"/>
      <protection locked="true" hidden="false"/>
    </xf>
    <xf numFmtId="168" fontId="7" fillId="0" borderId="1" xfId="0" applyFont="true" applyBorder="true" applyAlignment="true" applyProtection="false">
      <alignment horizontal="right" vertical="center" textRotation="0" wrapText="false" indent="0" shrinkToFit="false"/>
      <protection locked="true" hidden="false"/>
    </xf>
    <xf numFmtId="167" fontId="7" fillId="0" borderId="1" xfId="0" applyFont="true" applyBorder="true" applyAlignment="true" applyProtection="false">
      <alignment horizontal="right" vertical="center" textRotation="0" wrapText="false" indent="0" shrinkToFit="false"/>
      <protection locked="true" hidden="false"/>
    </xf>
    <xf numFmtId="166" fontId="10" fillId="0" borderId="1" xfId="0" applyFont="true" applyBorder="true" applyAlignment="true" applyProtection="false">
      <alignment horizontal="right" vertical="center" textRotation="0" wrapText="false" indent="0" shrinkToFit="false"/>
      <protection locked="true" hidden="false"/>
    </xf>
    <xf numFmtId="168" fontId="11" fillId="0" borderId="1" xfId="0" applyFont="true" applyBorder="true" applyAlignment="true" applyProtection="false">
      <alignment horizontal="right" vertical="center" textRotation="0" wrapText="false" indent="0" shrinkToFit="false"/>
      <protection locked="true" hidden="false"/>
    </xf>
    <xf numFmtId="164" fontId="12" fillId="6" borderId="0" xfId="0" applyFont="true" applyBorder="true" applyAlignment="true" applyProtection="false">
      <alignment horizontal="left" vertical="center" textRotation="0" wrapText="false" indent="1" shrinkToFit="false"/>
      <protection locked="true" hidden="false"/>
    </xf>
    <xf numFmtId="168" fontId="13" fillId="6"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true" indent="0" shrinkToFit="false"/>
      <protection locked="true" hidden="false"/>
    </xf>
    <xf numFmtId="164" fontId="16" fillId="2" borderId="0" xfId="0" applyFont="true" applyBorder="false" applyAlignment="true" applyProtection="false">
      <alignment horizontal="general" vertical="center" textRotation="0" wrapText="false" indent="1" shrinkToFit="false"/>
      <protection locked="true" hidden="false"/>
    </xf>
    <xf numFmtId="164" fontId="17" fillId="0" borderId="0" xfId="0" applyFont="true" applyBorder="false" applyAlignment="true" applyProtection="false">
      <alignment horizontal="general" vertical="center"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496D6"/>
      <rgbColor rgb="FFC0C0C0"/>
      <rgbColor rgb="FF808080"/>
      <rgbColor rgb="FF9999FF"/>
      <rgbColor rgb="FF993366"/>
      <rgbColor rgb="FFFFF2CC"/>
      <rgbColor rgb="FFF2F8FC"/>
      <rgbColor rgb="FF660066"/>
      <rgbColor rgb="FFFF8080"/>
      <rgbColor rgb="FF0F6E9F"/>
      <rgbColor rgb="FFD0D7D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4901E"/>
      <rgbColor rgb="FFFF6600"/>
      <rgbColor rgb="FF5B6470"/>
      <rgbColor rgb="FF969696"/>
      <rgbColor rgb="FF003366"/>
      <rgbColor rgb="FF339966"/>
      <rgbColor rgb="FF003300"/>
      <rgbColor rgb="FF333300"/>
      <rgbColor rgb="FF993300"/>
      <rgbColor rgb="FF993366"/>
      <rgbColor rgb="FF333399"/>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4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5"/>
    <col collapsed="false" customWidth="true" hidden="false" outlineLevel="0" max="2" min="2" style="0" width="46"/>
    <col collapsed="false" customWidth="true" hidden="false" outlineLevel="0" max="3" min="3" style="0" width="16"/>
    <col collapsed="false" customWidth="true" hidden="false" outlineLevel="0" max="4" min="4" style="0" width="12"/>
    <col collapsed="false" customWidth="true" hidden="false" outlineLevel="0" max="5" min="5" style="0" width="52"/>
  </cols>
  <sheetData>
    <row r="1" customFormat="false" ht="30" hidden="false" customHeight="true" outlineLevel="0" collapsed="false">
      <c r="B1" s="1" t="s">
        <v>0</v>
      </c>
      <c r="C1" s="1"/>
      <c r="D1" s="1"/>
      <c r="E1" s="1"/>
    </row>
    <row r="2" customFormat="false" ht="15.75" hidden="false" customHeight="true" outlineLevel="0" collapsed="false">
      <c r="B2" s="2" t="s">
        <v>1</v>
      </c>
      <c r="C2" s="2"/>
      <c r="D2" s="2"/>
      <c r="E2" s="2"/>
    </row>
    <row r="4" customFormat="false" ht="21.75" hidden="false" customHeight="true" outlineLevel="0" collapsed="false">
      <c r="B4" s="3" t="s">
        <v>2</v>
      </c>
      <c r="C4" s="3"/>
      <c r="D4" s="3"/>
      <c r="E4" s="3"/>
    </row>
    <row r="5" customFormat="false" ht="15" hidden="false" customHeight="false" outlineLevel="0" collapsed="false">
      <c r="B5" s="4" t="s">
        <v>3</v>
      </c>
      <c r="C5" s="5" t="n">
        <v>300</v>
      </c>
      <c r="E5" s="6" t="s">
        <v>4</v>
      </c>
    </row>
    <row r="6" customFormat="false" ht="15" hidden="false" customHeight="false" outlineLevel="0" collapsed="false">
      <c r="B6" s="4" t="s">
        <v>5</v>
      </c>
      <c r="C6" s="5" t="n">
        <v>60</v>
      </c>
    </row>
    <row r="7" customFormat="false" ht="15" hidden="false" customHeight="false" outlineLevel="0" collapsed="false">
      <c r="B7" s="4" t="s">
        <v>6</v>
      </c>
      <c r="C7" s="5" t="n">
        <v>20</v>
      </c>
      <c r="E7" s="6" t="s">
        <v>7</v>
      </c>
    </row>
    <row r="8" customFormat="false" ht="15" hidden="false" customHeight="false" outlineLevel="0" collapsed="false">
      <c r="B8" s="4" t="s">
        <v>8</v>
      </c>
      <c r="C8" s="7" t="n">
        <f aca="false">MAX(C6-C7,0)</f>
        <v>40</v>
      </c>
      <c r="E8" s="6" t="s">
        <v>9</v>
      </c>
    </row>
    <row r="9" customFormat="false" ht="15" hidden="false" customHeight="false" outlineLevel="0" collapsed="false">
      <c r="B9" s="4" t="s">
        <v>10</v>
      </c>
      <c r="C9" s="8" t="n">
        <v>40000</v>
      </c>
    </row>
    <row r="10" customFormat="false" ht="15" hidden="false" customHeight="false" outlineLevel="0" collapsed="false">
      <c r="B10" s="4" t="s">
        <v>11</v>
      </c>
      <c r="C10" s="8" t="n">
        <v>1500</v>
      </c>
    </row>
    <row r="11" customFormat="false" ht="15" hidden="false" customHeight="false" outlineLevel="0" collapsed="false">
      <c r="B11" s="4" t="s">
        <v>12</v>
      </c>
      <c r="C11" s="9" t="n">
        <v>1.15</v>
      </c>
      <c r="E11" s="6" t="s">
        <v>13</v>
      </c>
    </row>
    <row r="12" customFormat="false" ht="15" hidden="false" customHeight="false" outlineLevel="0" collapsed="false">
      <c r="B12" s="4" t="s">
        <v>14</v>
      </c>
      <c r="C12" s="8" t="n">
        <v>400000</v>
      </c>
      <c r="E12" s="6" t="s">
        <v>15</v>
      </c>
    </row>
    <row r="14" customFormat="false" ht="21.75" hidden="false" customHeight="true" outlineLevel="0" collapsed="false">
      <c r="B14" s="3" t="s">
        <v>16</v>
      </c>
      <c r="C14" s="3"/>
      <c r="D14" s="3"/>
      <c r="E14" s="3"/>
    </row>
    <row r="15" customFormat="false" ht="15" hidden="false" customHeight="false" outlineLevel="0" collapsed="false">
      <c r="B15" s="4" t="s">
        <v>17</v>
      </c>
      <c r="C15" s="10" t="n">
        <v>0.4</v>
      </c>
      <c r="E15" s="6" t="s">
        <v>18</v>
      </c>
    </row>
    <row r="16" customFormat="false" ht="22.35" hidden="false" customHeight="false" outlineLevel="0" collapsed="false">
      <c r="B16" s="4" t="s">
        <v>19</v>
      </c>
      <c r="C16" s="10" t="n">
        <v>0.25</v>
      </c>
      <c r="E16" s="6" t="s">
        <v>20</v>
      </c>
    </row>
    <row r="17" customFormat="false" ht="15" hidden="false" customHeight="false" outlineLevel="0" collapsed="false">
      <c r="B17" s="4" t="s">
        <v>21</v>
      </c>
      <c r="C17" s="10" t="n">
        <v>0.15</v>
      </c>
      <c r="E17" s="6" t="s">
        <v>22</v>
      </c>
    </row>
    <row r="18" customFormat="false" ht="22.35" hidden="false" customHeight="false" outlineLevel="0" collapsed="false">
      <c r="B18" s="4" t="s">
        <v>23</v>
      </c>
      <c r="C18" s="10" t="n">
        <v>0.4</v>
      </c>
      <c r="E18" s="6" t="s">
        <v>24</v>
      </c>
    </row>
    <row r="20" customFormat="false" ht="21.75" hidden="false" customHeight="true" outlineLevel="0" collapsed="false">
      <c r="B20" s="3" t="s">
        <v>25</v>
      </c>
      <c r="C20" s="3"/>
      <c r="D20" s="3"/>
      <c r="E20" s="3"/>
    </row>
    <row r="21" customFormat="false" ht="15" hidden="false" customHeight="false" outlineLevel="0" collapsed="false">
      <c r="B21" s="4" t="s">
        <v>26</v>
      </c>
      <c r="C21" s="11" t="n">
        <f aca="false">C7*C9</f>
        <v>800000</v>
      </c>
    </row>
    <row r="22" customFormat="false" ht="15" hidden="false" customHeight="false" outlineLevel="0" collapsed="false">
      <c r="B22" s="4" t="s">
        <v>27</v>
      </c>
      <c r="C22" s="11" t="n">
        <f aca="false">C8*C10</f>
        <v>60000</v>
      </c>
    </row>
    <row r="23" customFormat="false" ht="15" hidden="false" customHeight="false" outlineLevel="0" collapsed="false">
      <c r="B23" s="4" t="s">
        <v>28</v>
      </c>
      <c r="C23" s="12" t="n">
        <f aca="false">C21+C22</f>
        <v>860000</v>
      </c>
    </row>
    <row r="24" customFormat="false" ht="15" hidden="false" customHeight="false" outlineLevel="0" collapsed="false">
      <c r="B24" s="4" t="s">
        <v>29</v>
      </c>
      <c r="C24" s="11" t="n">
        <f aca="false">C12*C11</f>
        <v>460000</v>
      </c>
    </row>
    <row r="25" customFormat="false" ht="15" hidden="false" customHeight="false" outlineLevel="0" collapsed="false">
      <c r="B25" s="4" t="s">
        <v>30</v>
      </c>
      <c r="C25" s="12" t="n">
        <f aca="false">C23+C24</f>
        <v>1320000</v>
      </c>
    </row>
    <row r="27" customFormat="false" ht="21.75" hidden="false" customHeight="true" outlineLevel="0" collapsed="false">
      <c r="B27" s="3" t="s">
        <v>31</v>
      </c>
      <c r="C27" s="3"/>
      <c r="D27" s="3"/>
      <c r="E27" s="3"/>
    </row>
    <row r="28" customFormat="false" ht="15" hidden="false" customHeight="false" outlineLevel="0" collapsed="false">
      <c r="B28" s="4" t="s">
        <v>32</v>
      </c>
      <c r="C28" s="13" t="n">
        <f aca="false">C6*(1-C15)</f>
        <v>36</v>
      </c>
    </row>
    <row r="29" customFormat="false" ht="15" hidden="false" customHeight="false" outlineLevel="0" collapsed="false">
      <c r="B29" s="4" t="s">
        <v>33</v>
      </c>
      <c r="C29" s="13" t="n">
        <f aca="false">C7*(1-C15)*(1-C16)</f>
        <v>9</v>
      </c>
    </row>
    <row r="30" customFormat="false" ht="15" hidden="false" customHeight="false" outlineLevel="0" collapsed="false">
      <c r="B30" s="4" t="s">
        <v>34</v>
      </c>
      <c r="C30" s="13" t="n">
        <f aca="false">MAX(C28-C29,0)</f>
        <v>27</v>
      </c>
    </row>
    <row r="31" customFormat="false" ht="15" hidden="false" customHeight="false" outlineLevel="0" collapsed="false">
      <c r="B31" s="4" t="s">
        <v>35</v>
      </c>
      <c r="C31" s="11" t="n">
        <f aca="false">C9*(1-C17)</f>
        <v>34000</v>
      </c>
    </row>
    <row r="32" customFormat="false" ht="15" hidden="false" customHeight="false" outlineLevel="0" collapsed="false">
      <c r="B32" s="4" t="s">
        <v>36</v>
      </c>
      <c r="C32" s="11" t="n">
        <f aca="false">C29*C31</f>
        <v>306000</v>
      </c>
    </row>
    <row r="33" customFormat="false" ht="15" hidden="false" customHeight="false" outlineLevel="0" collapsed="false">
      <c r="B33" s="4" t="s">
        <v>37</v>
      </c>
      <c r="C33" s="11" t="n">
        <f aca="false">C30*C10</f>
        <v>40500</v>
      </c>
    </row>
    <row r="34" customFormat="false" ht="15" hidden="false" customHeight="false" outlineLevel="0" collapsed="false">
      <c r="B34" s="4" t="s">
        <v>38</v>
      </c>
      <c r="C34" s="12" t="n">
        <f aca="false">C32+C33</f>
        <v>346500</v>
      </c>
    </row>
    <row r="35" customFormat="false" ht="15" hidden="false" customHeight="false" outlineLevel="0" collapsed="false">
      <c r="B35" s="4" t="s">
        <v>39</v>
      </c>
      <c r="C35" s="14" t="n">
        <f aca="false">IF(C23=0,0,(C23-C34)/C23)</f>
        <v>0.597093023255814</v>
      </c>
    </row>
    <row r="36" customFormat="false" ht="15" hidden="false" customHeight="false" outlineLevel="0" collapsed="false">
      <c r="B36" s="4" t="s">
        <v>40</v>
      </c>
      <c r="C36" s="15" t="n">
        <f aca="false">C11*(1-C35*C18)</f>
        <v>0.875337209302326</v>
      </c>
      <c r="E36" s="6" t="s">
        <v>41</v>
      </c>
    </row>
    <row r="37" customFormat="false" ht="15" hidden="false" customHeight="false" outlineLevel="0" collapsed="false">
      <c r="B37" s="4" t="s">
        <v>42</v>
      </c>
      <c r="C37" s="11" t="n">
        <f aca="false">C12*C36</f>
        <v>350134.88372093</v>
      </c>
    </row>
    <row r="38" customFormat="false" ht="15" hidden="false" customHeight="false" outlineLevel="0" collapsed="false">
      <c r="B38" s="4" t="s">
        <v>43</v>
      </c>
      <c r="C38" s="12" t="n">
        <f aca="false">C34+C37</f>
        <v>696634.88372093</v>
      </c>
    </row>
    <row r="40" customFormat="false" ht="21.75" hidden="false" customHeight="true" outlineLevel="0" collapsed="false">
      <c r="B40" s="3" t="s">
        <v>44</v>
      </c>
      <c r="C40" s="3"/>
      <c r="D40" s="3"/>
      <c r="E40" s="3"/>
    </row>
    <row r="41" customFormat="false" ht="15" hidden="false" customHeight="false" outlineLevel="0" collapsed="false">
      <c r="B41" s="4" t="s">
        <v>45</v>
      </c>
      <c r="C41" s="16" t="n">
        <f aca="false">C23-C34</f>
        <v>513500</v>
      </c>
      <c r="D41" s="17" t="n">
        <f aca="false">IF(C23=0,0,(C23-C34)/C23)</f>
        <v>0.597093023255814</v>
      </c>
    </row>
    <row r="42" customFormat="false" ht="15" hidden="false" customHeight="false" outlineLevel="0" collapsed="false">
      <c r="B42" s="4" t="s">
        <v>46</v>
      </c>
      <c r="C42" s="16" t="n">
        <f aca="false">C24-C37</f>
        <v>109865.11627907</v>
      </c>
      <c r="D42" s="17" t="n">
        <f aca="false">IF(C24=0,0,(C24-C37)/C24)</f>
        <v>0.238837209302326</v>
      </c>
    </row>
    <row r="43" customFormat="false" ht="15" hidden="false" customHeight="false" outlineLevel="0" collapsed="false">
      <c r="B43" s="4" t="s">
        <v>47</v>
      </c>
      <c r="C43" s="16" t="n">
        <f aca="false">C25-C38</f>
        <v>623365.11627907</v>
      </c>
      <c r="D43" s="17" t="n">
        <f aca="false">IF(C25=0,0,(C25-C38)/C25)</f>
        <v>0.472246300211417</v>
      </c>
    </row>
    <row r="45" customFormat="false" ht="7.5" hidden="false" customHeight="true" outlineLevel="0" collapsed="false"/>
    <row r="46" customFormat="false" ht="33.75" hidden="false" customHeight="true" outlineLevel="0" collapsed="false">
      <c r="B46" s="18" t="s">
        <v>48</v>
      </c>
      <c r="C46" s="18"/>
      <c r="D46" s="19" t="n">
        <f aca="false">IF(C25=0,0,(C25-C38)/C25)</f>
        <v>0.472246300211417</v>
      </c>
      <c r="E46" s="19"/>
    </row>
    <row r="47" customFormat="false" ht="27.75" hidden="false" customHeight="true" outlineLevel="0" collapsed="false">
      <c r="B47" s="20" t="s">
        <v>49</v>
      </c>
      <c r="C47" s="20"/>
      <c r="D47" s="20"/>
      <c r="E47" s="20"/>
    </row>
  </sheetData>
  <mergeCells count="10">
    <mergeCell ref="B1:E1"/>
    <mergeCell ref="B2:E2"/>
    <mergeCell ref="B4:E4"/>
    <mergeCell ref="B14:E14"/>
    <mergeCell ref="B20:E20"/>
    <mergeCell ref="B27:E27"/>
    <mergeCell ref="B40:E40"/>
    <mergeCell ref="B46:C46"/>
    <mergeCell ref="D46:E46"/>
    <mergeCell ref="B47:E4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5"/>
    <col collapsed="false" customWidth="true" hidden="false" outlineLevel="0" max="2" min="2" style="0" width="100"/>
  </cols>
  <sheetData>
    <row r="1" customFormat="false" ht="25.5" hidden="false" customHeight="true" outlineLevel="0" collapsed="false">
      <c r="B1" s="21" t="s">
        <v>50</v>
      </c>
    </row>
    <row r="3" customFormat="false" ht="18" hidden="false" customHeight="true" outlineLevel="0" collapsed="false">
      <c r="B3" s="22" t="s">
        <v>51</v>
      </c>
    </row>
    <row r="4" customFormat="false" ht="30" hidden="false" customHeight="true" outlineLevel="0" collapsed="false">
      <c r="B4" s="23" t="s">
        <v>52</v>
      </c>
    </row>
    <row r="6" customFormat="false" ht="18" hidden="false" customHeight="true" outlineLevel="0" collapsed="false">
      <c r="B6" s="22" t="s">
        <v>53</v>
      </c>
    </row>
    <row r="7" customFormat="false" ht="30" hidden="false" customHeight="true" outlineLevel="0" collapsed="false">
      <c r="B7" s="23" t="s">
        <v>54</v>
      </c>
    </row>
    <row r="9" customFormat="false" ht="18" hidden="false" customHeight="true" outlineLevel="0" collapsed="false">
      <c r="B9" s="22" t="s">
        <v>55</v>
      </c>
    </row>
    <row r="10" customFormat="false" ht="30" hidden="false" customHeight="true" outlineLevel="0" collapsed="false">
      <c r="B10" s="23" t="s">
        <v>56</v>
      </c>
    </row>
    <row r="11" customFormat="false" ht="30" hidden="false" customHeight="true" outlineLevel="0" collapsed="false">
      <c r="B11" s="23" t="s">
        <v>57</v>
      </c>
    </row>
    <row r="12" customFormat="false" ht="30" hidden="false" customHeight="true" outlineLevel="0" collapsed="false">
      <c r="B12" s="23" t="s">
        <v>58</v>
      </c>
    </row>
    <row r="14" customFormat="false" ht="18" hidden="false" customHeight="true" outlineLevel="0" collapsed="false">
      <c r="B14" s="22" t="s">
        <v>59</v>
      </c>
    </row>
    <row r="15" customFormat="false" ht="30" hidden="false" customHeight="true" outlineLevel="0" collapsed="false">
      <c r="B15" s="23" t="s">
        <v>60</v>
      </c>
    </row>
    <row r="17" customFormat="false" ht="18" hidden="false" customHeight="true" outlineLevel="0" collapsed="false">
      <c r="B17" s="22" t="s">
        <v>61</v>
      </c>
    </row>
    <row r="18" customFormat="false" ht="30" hidden="false" customHeight="true" outlineLevel="0" collapsed="false">
      <c r="B18" s="23" t="s">
        <v>62</v>
      </c>
    </row>
    <row r="20" customFormat="false" ht="18" hidden="false" customHeight="true" outlineLevel="0" collapsed="false">
      <c r="B20" s="22" t="s">
        <v>63</v>
      </c>
    </row>
    <row r="21" customFormat="false" ht="30" hidden="false" customHeight="true" outlineLevel="0" collapsed="false">
      <c r="B21" s="23" t="s">
        <v>64</v>
      </c>
    </row>
    <row r="23" customFormat="false" ht="18" hidden="false" customHeight="true" outlineLevel="0" collapsed="false">
      <c r="B23" s="22" t="s">
        <v>65</v>
      </c>
    </row>
    <row r="24" customFormat="false" ht="30" hidden="false" customHeight="true" outlineLevel="0" collapsed="false">
      <c r="B24" s="23" t="s">
        <v>66</v>
      </c>
    </row>
    <row r="26" customFormat="false" ht="18" hidden="false" customHeight="true" outlineLevel="0" collapsed="false">
      <c r="B26" s="22" t="s">
        <v>67</v>
      </c>
    </row>
    <row r="27" customFormat="false" ht="30" hidden="false" customHeight="true" outlineLevel="0" collapsed="false">
      <c r="B27" s="23" t="s">
        <v>68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2026-06-14T03:37:19Z</dcterms:created>
  <dc:creator>openpyxl</dc:creator>
  <dc:description/>
  <dc:language>en-US</dc:language>
  <cp:lastModifiedBy/>
  <dcterms:modified xsi:type="dcterms:W3CDTF">2026-06-14T03:37:19Z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